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filterPrivacy="1" defaultThemeVersion="124226"/>
  <bookViews>
    <workbookView xWindow="240" yWindow="108" windowWidth="14808" windowHeight="8016" xr2:uid="{00000000-000D-0000-FFFF-FFFF00000000}"/>
  </bookViews>
  <sheets>
    <sheet name="Facture" sheetId="2" r:id="rId1"/>
    <sheet name="Produits" sheetId="3" r:id="rId2"/>
    <sheet name="Clients" sheetId="4" r:id="rId3"/>
  </sheets>
  <definedNames>
    <definedName name="_xlnm._FilterDatabase" localSheetId="2" hidden="1">Clients!$A$1:$D$1</definedName>
    <definedName name="_xlnm._FilterDatabase" localSheetId="1" hidden="1">Produits!$A$1:$C$1</definedName>
    <definedName name="ClientsListe" comment="Liste des clients, à savoir liste des noms de clients.">OFFSET(Clients!$A:$A, 1, 0, COUNTA(Clients!$A:$A) - 1, 1)</definedName>
    <definedName name="ProduitsListe">OFFSET(Produits!$A:$A, 1, 0, COUNTA(Produits!$A:$A) - 1)</definedName>
  </definedNames>
  <calcPr calcId="171027"/>
</workbook>
</file>

<file path=xl/calcChain.xml><?xml version="1.0" encoding="utf-8"?>
<calcChain xmlns="http://schemas.openxmlformats.org/spreadsheetml/2006/main">
  <c r="B14" i="2" l="1"/>
  <c r="B15" i="2"/>
  <c r="B16" i="2"/>
  <c r="B17" i="2"/>
  <c r="B18" i="2"/>
  <c r="B19" i="2"/>
  <c r="B20" i="2"/>
  <c r="B21" i="2"/>
  <c r="B22" i="2"/>
  <c r="B23" i="2"/>
  <c r="B24" i="2"/>
  <c r="B13" i="2"/>
  <c r="D14" i="2"/>
  <c r="D15" i="2"/>
  <c r="D16" i="2"/>
  <c r="D17" i="2"/>
  <c r="D18" i="2"/>
  <c r="D19" i="2"/>
  <c r="D20" i="2"/>
  <c r="D21" i="2"/>
  <c r="D22" i="2"/>
  <c r="D23" i="2"/>
  <c r="D24" i="2"/>
  <c r="D13" i="2"/>
  <c r="E7" i="2"/>
  <c r="D7" i="2"/>
  <c r="D6" i="2"/>
  <c r="F14" i="2" l="1"/>
  <c r="F15" i="2"/>
  <c r="F16" i="2"/>
  <c r="F17" i="2"/>
  <c r="F18" i="2"/>
  <c r="F19" i="2"/>
  <c r="F20" i="2"/>
  <c r="F21" i="2"/>
  <c r="F22" i="2"/>
  <c r="F23" i="2"/>
  <c r="F24" i="2"/>
  <c r="F2" i="3" l="1"/>
  <c r="F2" i="2" l="1"/>
  <c r="F13" i="2"/>
  <c r="F26" i="2" s="1"/>
  <c r="F28" i="2" s="1"/>
  <c r="F29" i="2" l="1"/>
  <c r="F30" i="2" s="1"/>
</calcChain>
</file>

<file path=xl/sharedStrings.xml><?xml version="1.0" encoding="utf-8"?>
<sst xmlns="http://schemas.openxmlformats.org/spreadsheetml/2006/main" count="63" uniqueCount="58">
  <si>
    <t>Libellé</t>
  </si>
  <si>
    <t>Prix (HT)</t>
  </si>
  <si>
    <t>Ordinateur ASUS</t>
  </si>
  <si>
    <t>Ordinateur HP</t>
  </si>
  <si>
    <t>Ordinateur Lenovo</t>
  </si>
  <si>
    <t>Téléphone iPhone</t>
  </si>
  <si>
    <t>Téléphone HTC</t>
  </si>
  <si>
    <t>Ordinateur MacOS</t>
  </si>
  <si>
    <t>SARL Facturama</t>
  </si>
  <si>
    <t>45 Avenue de la Paix</t>
  </si>
  <si>
    <t>75018 PARIS</t>
  </si>
  <si>
    <t>Référence</t>
  </si>
  <si>
    <t>#ORDIASUS</t>
  </si>
  <si>
    <t>#ORDIHP</t>
  </si>
  <si>
    <t>#ORDILENOVO</t>
  </si>
  <si>
    <t>#TELIPHONE</t>
  </si>
  <si>
    <t>#TELHTC</t>
  </si>
  <si>
    <t>Ordinateur Acer</t>
  </si>
  <si>
    <t>#ORDIACER</t>
  </si>
  <si>
    <t>#ORDIMAC</t>
  </si>
  <si>
    <t>Facture n°</t>
  </si>
  <si>
    <t>Date :</t>
  </si>
  <si>
    <t>Réf.</t>
  </si>
  <si>
    <t>PU HT</t>
  </si>
  <si>
    <t>Qté</t>
  </si>
  <si>
    <t>PT HT</t>
  </si>
  <si>
    <t>Total HT</t>
  </si>
  <si>
    <t>TVA (20%)</t>
  </si>
  <si>
    <t>Remise</t>
  </si>
  <si>
    <t>Net HT</t>
  </si>
  <si>
    <t>Net à payer</t>
  </si>
  <si>
    <t>Société</t>
  </si>
  <si>
    <t>Adresse</t>
  </si>
  <si>
    <t>Code postal</t>
  </si>
  <si>
    <t>Ville</t>
  </si>
  <si>
    <t>ORLEANS</t>
  </si>
  <si>
    <t>NBVAL(A:A) - 1</t>
  </si>
  <si>
    <t>Valeur</t>
  </si>
  <si>
    <t>Formule</t>
  </si>
  <si>
    <t>Description</t>
  </si>
  <si>
    <t>DECALER(A:A; 1; 0; NBVAL(A:A) - 1 ; 1)</t>
  </si>
  <si>
    <t>DECALER permet de récupérer une partie d'une plage de cellules</t>
  </si>
  <si>
    <t>Jardireve</t>
  </si>
  <si>
    <t>304 Rue des Frères Lumière</t>
  </si>
  <si>
    <t>SARAN</t>
  </si>
  <si>
    <t>Norauto</t>
  </si>
  <si>
    <t>Rue Anthelme Brillat Savarin</t>
  </si>
  <si>
    <t>Cap Saran</t>
  </si>
  <si>
    <t>2601 Route Nationale 20</t>
  </si>
  <si>
    <t>F201703481</t>
  </si>
  <si>
    <t>Règlement : à réception
Pénalités de retard : 10%
Aucun escompte ne sera pratiqué</t>
  </si>
  <si>
    <t>Formule nous donnant le nombre de produits, c'est-à-dire le</t>
  </si>
  <si>
    <t>nombre de cellules où la colonne A est non vide moins 1 cellule (l'en-tête).</t>
  </si>
  <si>
    <t>DECALER(…)</t>
  </si>
  <si>
    <t>La formule à gauche permet de récupérer la liste des libellés des produits, c'est-à-dire que :</t>
  </si>
  <si>
    <t>on prend la colonne A (A:A), on décale d'une cellule vers le bas (1) pour se séparer de l'en-tête,</t>
  </si>
  <si>
    <t>on ne se décale pas vers la droite (0),  on récupère exactement NBVAL(A:A)-1 cellules en hauteur</t>
  </si>
  <si>
    <t>et 1 cellule en largeur.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</si>
</sst>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0" fillId="2" borderId="1" xfId="0" applyFill="1" applyBorder="1"/>
    <xf numFmtId="164" fontId="0" fillId="2" borderId="1" xfId="0" applyNumberFormat="1" applyFill="1" applyBorder="1"/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0" fillId="2" borderId="1" xfId="0" applyNumberForma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2" fillId="2" borderId="11" xfId="0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0" xfId="0" applyFont="1" applyFill="1"/>
    <xf numFmtId="0" fontId="4" fillId="2" borderId="8" xfId="0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14" fontId="5" fillId="2" borderId="0" xfId="0" applyNumberFormat="1" applyFont="1" applyFill="1" applyBorder="1" applyAlignment="1">
      <alignment horizontal="center"/>
    </xf>
    <xf numFmtId="0" fontId="4" fillId="2" borderId="9" xfId="0" applyFont="1" applyFill="1" applyBorder="1"/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9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>
      <alignment horizontal="left"/>
    </xf>
    <xf numFmtId="0" fontId="4" fillId="2" borderId="2" xfId="0" applyFont="1" applyFill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/>
    <xf numFmtId="0" fontId="4" fillId="2" borderId="3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Protection="1"/>
    <xf numFmtId="0" fontId="4" fillId="2" borderId="1" xfId="0" applyFont="1" applyFill="1" applyBorder="1" applyProtection="1">
      <protection locked="0"/>
    </xf>
    <xf numFmtId="164" fontId="4" fillId="2" borderId="1" xfId="0" applyNumberFormat="1" applyFont="1" applyFill="1" applyBorder="1" applyProtection="1"/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4" fillId="2" borderId="1" xfId="0" applyFont="1" applyFill="1" applyBorder="1"/>
    <xf numFmtId="164" fontId="4" fillId="2" borderId="1" xfId="0" applyNumberFormat="1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0" fillId="2" borderId="4" xfId="0" applyFont="1" applyFill="1" applyBorder="1"/>
    <xf numFmtId="0" fontId="0" fillId="2" borderId="0" xfId="0" applyFont="1" applyFill="1"/>
    <xf numFmtId="0" fontId="0" fillId="2" borderId="6" xfId="0" applyFont="1" applyFill="1" applyBorder="1"/>
    <xf numFmtId="0" fontId="3" fillId="2" borderId="11" xfId="0" applyFont="1" applyFill="1" applyBorder="1"/>
    <xf numFmtId="0" fontId="0" fillId="2" borderId="11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2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tabSelected="1" zoomScaleNormal="100" workbookViewId="0">
      <selection activeCell="K3" sqref="K3"/>
    </sheetView>
  </sheetViews>
  <sheetFormatPr baseColWidth="10" defaultColWidth="8.88671875" defaultRowHeight="14.4" x14ac:dyDescent="0.3"/>
  <cols>
    <col min="1" max="1" width="4.44140625" style="20" customWidth="1"/>
    <col min="2" max="2" width="13.44140625" style="20" customWidth="1"/>
    <col min="3" max="3" width="23" style="20" customWidth="1"/>
    <col min="4" max="4" width="12.77734375" style="20" customWidth="1"/>
    <col min="5" max="5" width="10.6640625" style="20" customWidth="1"/>
    <col min="6" max="6" width="15" style="20" customWidth="1"/>
    <col min="7" max="7" width="4.33203125" style="20" customWidth="1"/>
    <col min="8" max="16384" width="8.88671875" style="20"/>
  </cols>
  <sheetData>
    <row r="1" spans="1:7" x14ac:dyDescent="0.3">
      <c r="A1" s="17"/>
      <c r="B1" s="18"/>
      <c r="C1" s="18"/>
      <c r="D1" s="18"/>
      <c r="E1" s="18"/>
      <c r="F1" s="18"/>
      <c r="G1" s="19"/>
    </row>
    <row r="2" spans="1:7" x14ac:dyDescent="0.3">
      <c r="A2" s="21"/>
      <c r="B2" s="22" t="s">
        <v>8</v>
      </c>
      <c r="C2" s="23"/>
      <c r="D2" s="23"/>
      <c r="E2" s="24" t="s">
        <v>21</v>
      </c>
      <c r="F2" s="25">
        <f ca="1">NOW()</f>
        <v>43003.544659606479</v>
      </c>
      <c r="G2" s="26"/>
    </row>
    <row r="3" spans="1:7" x14ac:dyDescent="0.3">
      <c r="A3" s="21"/>
      <c r="B3" s="23" t="s">
        <v>9</v>
      </c>
      <c r="C3" s="23"/>
      <c r="D3" s="23"/>
      <c r="E3" s="23"/>
      <c r="F3" s="23"/>
      <c r="G3" s="26"/>
    </row>
    <row r="4" spans="1:7" x14ac:dyDescent="0.3">
      <c r="A4" s="21"/>
      <c r="B4" s="23" t="s">
        <v>10</v>
      </c>
      <c r="C4" s="23"/>
      <c r="D4" s="23"/>
      <c r="E4" s="23"/>
      <c r="F4" s="23"/>
      <c r="G4" s="26"/>
    </row>
    <row r="5" spans="1:7" x14ac:dyDescent="0.3">
      <c r="A5" s="21"/>
      <c r="B5" s="23"/>
      <c r="C5" s="23"/>
      <c r="D5" s="27" t="s">
        <v>45</v>
      </c>
      <c r="E5" s="28"/>
      <c r="F5" s="29"/>
      <c r="G5" s="26"/>
    </row>
    <row r="6" spans="1:7" x14ac:dyDescent="0.3">
      <c r="A6" s="21"/>
      <c r="B6" s="23"/>
      <c r="C6" s="23"/>
      <c r="D6" s="30" t="str">
        <f>IF(D5="", "", VLOOKUP(D5, Clients!A:D, 2,FALSE ))</f>
        <v>Rue Anthelme Brillat Savarin</v>
      </c>
      <c r="E6" s="31"/>
      <c r="F6" s="32"/>
      <c r="G6" s="26"/>
    </row>
    <row r="7" spans="1:7" x14ac:dyDescent="0.3">
      <c r="A7" s="21"/>
      <c r="B7" s="23"/>
      <c r="C7" s="23"/>
      <c r="D7" s="33">
        <f>IF(D5="", "", VLOOKUP(D5, Clients!A:D, 3, FALSE))</f>
        <v>45100</v>
      </c>
      <c r="E7" s="34" t="str">
        <f>IF(D5="", "", VLOOKUP(D5, Clients!A:D, 4, FALSE))</f>
        <v>ORLEANS</v>
      </c>
      <c r="F7" s="35"/>
      <c r="G7" s="26"/>
    </row>
    <row r="8" spans="1:7" x14ac:dyDescent="0.3">
      <c r="A8" s="21"/>
      <c r="B8" s="23"/>
      <c r="C8" s="23"/>
      <c r="D8" s="23"/>
      <c r="E8" s="23"/>
      <c r="F8" s="23"/>
      <c r="G8" s="26"/>
    </row>
    <row r="9" spans="1:7" x14ac:dyDescent="0.3">
      <c r="A9" s="21"/>
      <c r="B9" s="23"/>
      <c r="C9" s="23"/>
      <c r="D9" s="23"/>
      <c r="E9" s="23"/>
      <c r="F9" s="23"/>
      <c r="G9" s="26"/>
    </row>
    <row r="10" spans="1:7" x14ac:dyDescent="0.3">
      <c r="A10" s="21"/>
      <c r="B10" s="36"/>
      <c r="C10" s="37" t="s">
        <v>20</v>
      </c>
      <c r="D10" s="38" t="s">
        <v>49</v>
      </c>
      <c r="E10" s="39"/>
      <c r="F10" s="40"/>
      <c r="G10" s="26"/>
    </row>
    <row r="11" spans="1:7" x14ac:dyDescent="0.3">
      <c r="A11" s="21"/>
      <c r="B11" s="23"/>
      <c r="C11" s="23"/>
      <c r="D11" s="23"/>
      <c r="E11" s="23"/>
      <c r="F11" s="23"/>
      <c r="G11" s="26"/>
    </row>
    <row r="12" spans="1:7" x14ac:dyDescent="0.3">
      <c r="A12" s="21"/>
      <c r="B12" s="41" t="s">
        <v>22</v>
      </c>
      <c r="C12" s="41" t="s">
        <v>0</v>
      </c>
      <c r="D12" s="41" t="s">
        <v>23</v>
      </c>
      <c r="E12" s="41" t="s">
        <v>24</v>
      </c>
      <c r="F12" s="41" t="s">
        <v>25</v>
      </c>
      <c r="G12" s="26"/>
    </row>
    <row r="13" spans="1:7" x14ac:dyDescent="0.3">
      <c r="A13" s="21"/>
      <c r="B13" s="42" t="str">
        <f>IFERROR(VLOOKUP(C13,Produits!$A:$D, 2,FALSE), "")</f>
        <v>#ORDIASUS</v>
      </c>
      <c r="C13" s="43" t="s">
        <v>2</v>
      </c>
      <c r="D13" s="44">
        <f>IFERROR(VLOOKUP(C13,Produits!$A:$D, 3,FALSE), "")</f>
        <v>750</v>
      </c>
      <c r="E13" s="43">
        <v>2</v>
      </c>
      <c r="F13" s="44">
        <f>IF(
   AND(D13&lt;&gt;"", E13&lt;&gt;""), D13*E13, ""
)</f>
        <v>1500</v>
      </c>
      <c r="G13" s="26"/>
    </row>
    <row r="14" spans="1:7" x14ac:dyDescent="0.3">
      <c r="A14" s="21"/>
      <c r="B14" s="42" t="str">
        <f>IFERROR(VLOOKUP(C14,Produits!$A:$D, 2,FALSE), "")</f>
        <v>#TELHTC</v>
      </c>
      <c r="C14" s="43" t="s">
        <v>6</v>
      </c>
      <c r="D14" s="44">
        <f>IFERROR(VLOOKUP(C14,Produits!$A:$D, 3,FALSE), "")</f>
        <v>250</v>
      </c>
      <c r="E14" s="43">
        <v>5</v>
      </c>
      <c r="F14" s="44">
        <f t="shared" ref="F14:F24" si="0">IF(
   AND(D14&lt;&gt;"", E14&lt;&gt;""), D14*E14, ""
)</f>
        <v>1250</v>
      </c>
      <c r="G14" s="26"/>
    </row>
    <row r="15" spans="1:7" x14ac:dyDescent="0.3">
      <c r="A15" s="21"/>
      <c r="B15" s="42" t="str">
        <f>IFERROR(VLOOKUP(C15,Produits!$A:$D, 2,FALSE), "")</f>
        <v/>
      </c>
      <c r="C15" s="43"/>
      <c r="D15" s="44" t="str">
        <f>IFERROR(VLOOKUP(C15,Produits!$A:$D, 3,FALSE), "")</f>
        <v/>
      </c>
      <c r="E15" s="43"/>
      <c r="F15" s="44" t="str">
        <f t="shared" si="0"/>
        <v/>
      </c>
      <c r="G15" s="26"/>
    </row>
    <row r="16" spans="1:7" x14ac:dyDescent="0.3">
      <c r="A16" s="21"/>
      <c r="B16" s="42" t="str">
        <f>IFERROR(VLOOKUP(C16,Produits!$A:$D, 2,FALSE), "")</f>
        <v/>
      </c>
      <c r="C16" s="43"/>
      <c r="D16" s="44" t="str">
        <f>IFERROR(VLOOKUP(C16,Produits!$A:$D, 3,FALSE), "")</f>
        <v/>
      </c>
      <c r="E16" s="43"/>
      <c r="F16" s="44" t="str">
        <f t="shared" si="0"/>
        <v/>
      </c>
      <c r="G16" s="26"/>
    </row>
    <row r="17" spans="1:7" x14ac:dyDescent="0.3">
      <c r="A17" s="21"/>
      <c r="B17" s="42" t="str">
        <f>IFERROR(VLOOKUP(C17,Produits!$A:$D, 2,FALSE), "")</f>
        <v/>
      </c>
      <c r="C17" s="43"/>
      <c r="D17" s="44" t="str">
        <f>IFERROR(VLOOKUP(C17,Produits!$A:$D, 3,FALSE), "")</f>
        <v/>
      </c>
      <c r="E17" s="43"/>
      <c r="F17" s="44" t="str">
        <f t="shared" si="0"/>
        <v/>
      </c>
      <c r="G17" s="26"/>
    </row>
    <row r="18" spans="1:7" x14ac:dyDescent="0.3">
      <c r="A18" s="21"/>
      <c r="B18" s="42" t="str">
        <f>IFERROR(VLOOKUP(C18,Produits!$A:$D, 2,FALSE), "")</f>
        <v/>
      </c>
      <c r="C18" s="43"/>
      <c r="D18" s="44" t="str">
        <f>IFERROR(VLOOKUP(C18,Produits!$A:$D, 3,FALSE), "")</f>
        <v/>
      </c>
      <c r="E18" s="43"/>
      <c r="F18" s="44" t="str">
        <f t="shared" si="0"/>
        <v/>
      </c>
      <c r="G18" s="26"/>
    </row>
    <row r="19" spans="1:7" x14ac:dyDescent="0.3">
      <c r="A19" s="21"/>
      <c r="B19" s="42" t="str">
        <f>IFERROR(VLOOKUP(C19,Produits!$A:$D, 2,FALSE), "")</f>
        <v/>
      </c>
      <c r="C19" s="43"/>
      <c r="D19" s="44" t="str">
        <f>IFERROR(VLOOKUP(C19,Produits!$A:$D, 3,FALSE), "")</f>
        <v/>
      </c>
      <c r="E19" s="43"/>
      <c r="F19" s="44" t="str">
        <f t="shared" si="0"/>
        <v/>
      </c>
      <c r="G19" s="26"/>
    </row>
    <row r="20" spans="1:7" x14ac:dyDescent="0.3">
      <c r="A20" s="21"/>
      <c r="B20" s="42" t="str">
        <f>IFERROR(VLOOKUP(C20,Produits!$A:$D, 2,FALSE), "")</f>
        <v/>
      </c>
      <c r="C20" s="43"/>
      <c r="D20" s="44" t="str">
        <f>IFERROR(VLOOKUP(C20,Produits!$A:$D, 3,FALSE), "")</f>
        <v/>
      </c>
      <c r="E20" s="43"/>
      <c r="F20" s="44" t="str">
        <f t="shared" si="0"/>
        <v/>
      </c>
      <c r="G20" s="26"/>
    </row>
    <row r="21" spans="1:7" x14ac:dyDescent="0.3">
      <c r="A21" s="21"/>
      <c r="B21" s="42" t="str">
        <f>IFERROR(VLOOKUP(C21,Produits!$A:$D, 2,FALSE), "")</f>
        <v/>
      </c>
      <c r="C21" s="43"/>
      <c r="D21" s="44" t="str">
        <f>IFERROR(VLOOKUP(C21,Produits!$A:$D, 3,FALSE), "")</f>
        <v/>
      </c>
      <c r="E21" s="43"/>
      <c r="F21" s="44" t="str">
        <f t="shared" si="0"/>
        <v/>
      </c>
      <c r="G21" s="26"/>
    </row>
    <row r="22" spans="1:7" x14ac:dyDescent="0.3">
      <c r="A22" s="21"/>
      <c r="B22" s="42" t="str">
        <f>IFERROR(VLOOKUP(C22,Produits!$A:$D, 2,FALSE), "")</f>
        <v/>
      </c>
      <c r="C22" s="43"/>
      <c r="D22" s="44" t="str">
        <f>IFERROR(VLOOKUP(C22,Produits!$A:$D, 3,FALSE), "")</f>
        <v/>
      </c>
      <c r="E22" s="43"/>
      <c r="F22" s="44" t="str">
        <f t="shared" si="0"/>
        <v/>
      </c>
      <c r="G22" s="26"/>
    </row>
    <row r="23" spans="1:7" x14ac:dyDescent="0.3">
      <c r="A23" s="21"/>
      <c r="B23" s="42" t="str">
        <f>IFERROR(VLOOKUP(C23,Produits!$A:$D, 2,FALSE), "")</f>
        <v/>
      </c>
      <c r="C23" s="43"/>
      <c r="D23" s="44" t="str">
        <f>IFERROR(VLOOKUP(C23,Produits!$A:$D, 3,FALSE), "")</f>
        <v/>
      </c>
      <c r="E23" s="43"/>
      <c r="F23" s="44" t="str">
        <f t="shared" si="0"/>
        <v/>
      </c>
      <c r="G23" s="26"/>
    </row>
    <row r="24" spans="1:7" x14ac:dyDescent="0.3">
      <c r="A24" s="21"/>
      <c r="B24" s="42" t="str">
        <f>IFERROR(VLOOKUP(C24,Produits!$A:$D, 2,FALSE), "")</f>
        <v/>
      </c>
      <c r="C24" s="43"/>
      <c r="D24" s="44" t="str">
        <f>IFERROR(VLOOKUP(C24,Produits!$A:$D, 3,FALSE), "")</f>
        <v/>
      </c>
      <c r="E24" s="43"/>
      <c r="F24" s="44" t="str">
        <f t="shared" si="0"/>
        <v/>
      </c>
      <c r="G24" s="26"/>
    </row>
    <row r="25" spans="1:7" x14ac:dyDescent="0.3">
      <c r="A25" s="21"/>
      <c r="B25" s="23"/>
      <c r="C25" s="23"/>
      <c r="D25" s="23"/>
      <c r="E25" s="23"/>
      <c r="F25" s="23"/>
      <c r="G25" s="26"/>
    </row>
    <row r="26" spans="1:7" x14ac:dyDescent="0.3">
      <c r="A26" s="21"/>
      <c r="B26" s="45" t="s">
        <v>50</v>
      </c>
      <c r="C26" s="46"/>
      <c r="D26" s="23"/>
      <c r="E26" s="47" t="s">
        <v>26</v>
      </c>
      <c r="F26" s="48">
        <f>SUM(F13:F24)</f>
        <v>2750</v>
      </c>
      <c r="G26" s="26"/>
    </row>
    <row r="27" spans="1:7" x14ac:dyDescent="0.3">
      <c r="A27" s="21"/>
      <c r="B27" s="46"/>
      <c r="C27" s="46"/>
      <c r="D27" s="23"/>
      <c r="E27" s="47" t="s">
        <v>28</v>
      </c>
      <c r="F27" s="47"/>
      <c r="G27" s="26"/>
    </row>
    <row r="28" spans="1:7" x14ac:dyDescent="0.3">
      <c r="A28" s="21"/>
      <c r="B28" s="46"/>
      <c r="C28" s="46"/>
      <c r="D28" s="23"/>
      <c r="E28" s="47" t="s">
        <v>29</v>
      </c>
      <c r="F28" s="48">
        <f>F26-F27</f>
        <v>2750</v>
      </c>
      <c r="G28" s="26"/>
    </row>
    <row r="29" spans="1:7" x14ac:dyDescent="0.3">
      <c r="A29" s="21"/>
      <c r="B29" s="46"/>
      <c r="C29" s="46"/>
      <c r="D29" s="23"/>
      <c r="E29" s="47" t="s">
        <v>27</v>
      </c>
      <c r="F29" s="48">
        <f>F28*0.2</f>
        <v>550</v>
      </c>
      <c r="G29" s="26"/>
    </row>
    <row r="30" spans="1:7" x14ac:dyDescent="0.3">
      <c r="A30" s="21"/>
      <c r="B30" s="46"/>
      <c r="C30" s="46"/>
      <c r="D30" s="23"/>
      <c r="E30" s="49" t="s">
        <v>30</v>
      </c>
      <c r="F30" s="50">
        <f>F28+F29</f>
        <v>3300</v>
      </c>
      <c r="G30" s="26"/>
    </row>
    <row r="31" spans="1:7" ht="21" customHeight="1" x14ac:dyDescent="0.3">
      <c r="A31" s="51"/>
      <c r="B31" s="52"/>
      <c r="C31" s="52"/>
      <c r="D31" s="52"/>
      <c r="E31" s="52"/>
      <c r="F31" s="52"/>
      <c r="G31" s="53"/>
    </row>
  </sheetData>
  <sheetProtection selectLockedCells="1"/>
  <mergeCells count="4">
    <mergeCell ref="D5:F5"/>
    <mergeCell ref="D6:F6"/>
    <mergeCell ref="E7:F7"/>
    <mergeCell ref="B26:C30"/>
  </mergeCells>
  <pageMargins left="0.7" right="0.7" top="0.75" bottom="0.75" header="0.3" footer="0.3"/>
  <pageSetup paperSize="9" fitToHeight="0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48E73A3-E140-4483-9341-A9737430F69A}">
          <x14:formula1>
            <xm:f>OFFSET(Clients!$A:$A, 1, 0, COUNTA(Clients!$A:$A) - 1, 1)</xm:f>
          </x14:formula1>
          <xm:sqref>D5:F5</xm:sqref>
        </x14:dataValidation>
        <x14:dataValidation type="list" allowBlank="1" showInputMessage="1" showErrorMessage="1" xr:uid="{00000000-0002-0000-0100-000000000000}">
          <x14:formula1>
            <xm:f>OFFSET(Produits!$A:$A, 1, 0, COUNTA(Produits!$A:$A) - 1)</xm:f>
          </x14:formula1>
          <xm:sqref>C13:C24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zoomScale="115" zoomScaleNormal="115" workbookViewId="0">
      <selection activeCell="F6" sqref="F6"/>
    </sheetView>
  </sheetViews>
  <sheetFormatPr baseColWidth="10" defaultColWidth="8.88671875" defaultRowHeight="14.4" x14ac:dyDescent="0.3"/>
  <cols>
    <col min="1" max="1" width="24.6640625" style="12" customWidth="1"/>
    <col min="2" max="2" width="17" style="12" customWidth="1"/>
    <col min="3" max="3" width="15.6640625" style="13" customWidth="1"/>
    <col min="4" max="4" width="8.88671875" style="10"/>
    <col min="5" max="5" width="33.109375" style="10" customWidth="1"/>
    <col min="6" max="6" width="8.21875" style="10" customWidth="1"/>
    <col min="7" max="7" width="80.44140625" style="10" customWidth="1"/>
    <col min="8" max="16384" width="8.88671875" style="10"/>
  </cols>
  <sheetData>
    <row r="1" spans="1:7" x14ac:dyDescent="0.3">
      <c r="A1" s="8" t="s">
        <v>0</v>
      </c>
      <c r="B1" s="8" t="s">
        <v>11</v>
      </c>
      <c r="C1" s="9" t="s">
        <v>1</v>
      </c>
      <c r="E1" s="11" t="s">
        <v>38</v>
      </c>
      <c r="F1" s="62" t="s">
        <v>37</v>
      </c>
      <c r="G1" s="11" t="s">
        <v>39</v>
      </c>
    </row>
    <row r="2" spans="1:7" x14ac:dyDescent="0.3">
      <c r="A2" s="12" t="s">
        <v>2</v>
      </c>
      <c r="B2" s="12" t="s">
        <v>12</v>
      </c>
      <c r="C2" s="13">
        <v>750</v>
      </c>
      <c r="E2" s="15" t="s">
        <v>36</v>
      </c>
      <c r="F2" s="59">
        <f>COUNTA(A:A) - 1</f>
        <v>7</v>
      </c>
      <c r="G2" s="56" t="s">
        <v>51</v>
      </c>
    </row>
    <row r="3" spans="1:7" x14ac:dyDescent="0.3">
      <c r="A3" s="12" t="s">
        <v>3</v>
      </c>
      <c r="B3" s="12" t="s">
        <v>13</v>
      </c>
      <c r="C3" s="13">
        <v>800</v>
      </c>
      <c r="E3" s="57"/>
      <c r="F3" s="60"/>
      <c r="G3" s="58" t="s">
        <v>52</v>
      </c>
    </row>
    <row r="4" spans="1:7" x14ac:dyDescent="0.3">
      <c r="A4" s="12" t="s">
        <v>4</v>
      </c>
      <c r="B4" s="12" t="s">
        <v>14</v>
      </c>
      <c r="C4" s="13">
        <v>650</v>
      </c>
      <c r="E4" s="54" t="s">
        <v>53</v>
      </c>
      <c r="F4" s="14"/>
      <c r="G4" s="14" t="s">
        <v>41</v>
      </c>
    </row>
    <row r="5" spans="1:7" x14ac:dyDescent="0.3">
      <c r="A5" s="12" t="s">
        <v>5</v>
      </c>
      <c r="B5" s="12" t="s">
        <v>15</v>
      </c>
      <c r="C5" s="13">
        <v>5000</v>
      </c>
      <c r="E5" s="15" t="s">
        <v>40</v>
      </c>
      <c r="F5" s="15"/>
      <c r="G5" s="56" t="s">
        <v>54</v>
      </c>
    </row>
    <row r="6" spans="1:7" x14ac:dyDescent="0.3">
      <c r="A6" s="12" t="s">
        <v>6</v>
      </c>
      <c r="B6" s="12" t="s">
        <v>16</v>
      </c>
      <c r="C6" s="13">
        <v>250</v>
      </c>
      <c r="E6" s="16"/>
      <c r="F6" s="16"/>
      <c r="G6" s="61" t="s">
        <v>55</v>
      </c>
    </row>
    <row r="7" spans="1:7" x14ac:dyDescent="0.3">
      <c r="A7" s="12" t="s">
        <v>17</v>
      </c>
      <c r="B7" s="12" t="s">
        <v>18</v>
      </c>
      <c r="C7" s="13">
        <v>2</v>
      </c>
      <c r="E7" s="16"/>
      <c r="F7" s="16"/>
      <c r="G7" s="61" t="s">
        <v>56</v>
      </c>
    </row>
    <row r="8" spans="1:7" x14ac:dyDescent="0.3">
      <c r="A8" s="12" t="s">
        <v>7</v>
      </c>
      <c r="B8" s="12" t="s">
        <v>19</v>
      </c>
      <c r="C8" s="13">
        <v>10000</v>
      </c>
      <c r="G8" s="55" t="s">
        <v>57</v>
      </c>
    </row>
  </sheetData>
  <autoFilter ref="A1:C1" xr:uid="{0581B101-A08E-41E0-8117-C2E90CBB93F9}"/>
  <mergeCells count="1"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workbookViewId="0">
      <selection activeCell="G9" sqref="G9"/>
    </sheetView>
  </sheetViews>
  <sheetFormatPr baseColWidth="10" defaultColWidth="8.88671875" defaultRowHeight="14.4" x14ac:dyDescent="0.3"/>
  <cols>
    <col min="1" max="1" width="24.6640625" style="2" customWidth="1"/>
    <col min="2" max="2" width="17" style="2" customWidth="1"/>
    <col min="3" max="3" width="15.6640625" style="7" customWidth="1"/>
    <col min="4" max="4" width="15.6640625" style="3" customWidth="1"/>
    <col min="5" max="16384" width="8.88671875" style="1"/>
  </cols>
  <sheetData>
    <row r="1" spans="1:4" x14ac:dyDescent="0.3">
      <c r="A1" s="4" t="s">
        <v>31</v>
      </c>
      <c r="B1" s="4" t="s">
        <v>32</v>
      </c>
      <c r="C1" s="6" t="s">
        <v>33</v>
      </c>
      <c r="D1" s="5" t="s">
        <v>34</v>
      </c>
    </row>
    <row r="2" spans="1:4" x14ac:dyDescent="0.3">
      <c r="A2" s="2" t="s">
        <v>42</v>
      </c>
      <c r="B2" s="2" t="s">
        <v>43</v>
      </c>
      <c r="C2" s="7">
        <v>45770</v>
      </c>
      <c r="D2" s="3" t="s">
        <v>44</v>
      </c>
    </row>
    <row r="3" spans="1:4" x14ac:dyDescent="0.3">
      <c r="A3" s="2" t="s">
        <v>45</v>
      </c>
      <c r="B3" s="2" t="s">
        <v>46</v>
      </c>
      <c r="C3" s="7">
        <v>45100</v>
      </c>
      <c r="D3" s="3" t="s">
        <v>35</v>
      </c>
    </row>
    <row r="4" spans="1:4" x14ac:dyDescent="0.3">
      <c r="A4" s="2" t="s">
        <v>47</v>
      </c>
      <c r="B4" s="2" t="s">
        <v>48</v>
      </c>
      <c r="C4" s="7">
        <v>45770</v>
      </c>
      <c r="D4" s="3" t="s">
        <v>44</v>
      </c>
    </row>
  </sheetData>
  <autoFilter ref="A1:D1" xr:uid="{8BBFE96D-EF7F-469F-81D6-5646B9A82851}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Facture</vt:lpstr>
      <vt:lpstr>Produits</vt:lpstr>
      <vt:lpstr>Clients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2017-09-25T11:04:55Z</dcterms:modified>
</cp:coreProperties>
</file>